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599"/>
  </bookViews>
  <sheets>
    <sheet name="свод расчетов" sheetId="4" r:id="rId1"/>
  </sheets>
  <calcPr calcId="145621"/>
</workbook>
</file>

<file path=xl/calcChain.xml><?xml version="1.0" encoding="utf-8"?>
<calcChain xmlns="http://schemas.openxmlformats.org/spreadsheetml/2006/main">
  <c r="I14" i="4" l="1"/>
  <c r="H21" i="4" l="1"/>
  <c r="G21" i="4"/>
  <c r="F21" i="4"/>
  <c r="E21" i="4"/>
  <c r="D21" i="4"/>
  <c r="I20" i="4"/>
  <c r="H23" i="4" l="1"/>
  <c r="F23" i="4"/>
  <c r="E23" i="4"/>
  <c r="D23" i="4"/>
  <c r="I23" i="4" l="1"/>
  <c r="H10" i="4"/>
  <c r="H22" i="4" s="1"/>
  <c r="G10" i="4"/>
  <c r="G22" i="4" s="1"/>
  <c r="F10" i="4"/>
  <c r="F22" i="4" s="1"/>
  <c r="E10" i="4"/>
  <c r="E22" i="4" s="1"/>
  <c r="D10" i="4"/>
  <c r="D22" i="4" s="1"/>
  <c r="I9" i="4"/>
  <c r="I15" i="4"/>
  <c r="I13" i="4"/>
  <c r="I12" i="4"/>
  <c r="I21" i="4" s="1"/>
  <c r="I8" i="4"/>
  <c r="I7" i="4"/>
  <c r="I19" i="4"/>
  <c r="I18" i="4"/>
  <c r="I17" i="4"/>
  <c r="I16" i="4"/>
  <c r="I5" i="4"/>
  <c r="I10" i="4" l="1"/>
  <c r="J10" i="4" s="1"/>
  <c r="J21" i="4"/>
  <c r="J22" i="4" s="1"/>
  <c r="I22" i="4" l="1"/>
</calcChain>
</file>

<file path=xl/sharedStrings.xml><?xml version="1.0" encoding="utf-8"?>
<sst xmlns="http://schemas.openxmlformats.org/spreadsheetml/2006/main" count="53" uniqueCount="32">
  <si>
    <t>рублей</t>
  </si>
  <si>
    <t>голов</t>
  </si>
  <si>
    <t>Расчетное  количество безнадзорных животных , всего</t>
  </si>
  <si>
    <t>необх.затраты</t>
  </si>
  <si>
    <t xml:space="preserve">г.Новосибирск </t>
  </si>
  <si>
    <t>г.Обь</t>
  </si>
  <si>
    <t>г. Бердск</t>
  </si>
  <si>
    <t>г.Искитим</t>
  </si>
  <si>
    <t>Кольцово</t>
  </si>
  <si>
    <t>Всего                                          (р-ны +город.округа)</t>
  </si>
  <si>
    <t>Итого затрат на отлов:</t>
  </si>
  <si>
    <t>№ п/п</t>
  </si>
  <si>
    <t>Наименование</t>
  </si>
  <si>
    <t>Ед.изм.</t>
  </si>
  <si>
    <t>Расчет субвенций</t>
  </si>
  <si>
    <t>Всего  затрат:</t>
  </si>
  <si>
    <t xml:space="preserve"> Затраты на отлов и содержание 1 собаки</t>
  </si>
  <si>
    <t>Затраты на отлов безнадзорных животных, в том числе:</t>
  </si>
  <si>
    <t>Затраты на содержание безнадзорных животных, в том числе:</t>
  </si>
  <si>
    <t>Итого затрат на cодержание безнадзорных животных:</t>
  </si>
  <si>
    <t xml:space="preserve"> (прилож.№1)                                                                      Затраты на приобретение средств отлова</t>
  </si>
  <si>
    <t xml:space="preserve"> (прилож.№1)                                                                         Затраты на приобр. спецодежды для ловцов</t>
  </si>
  <si>
    <t xml:space="preserve"> (прилож.№1)                                                                        Затраты на приобретение инвентаря для приютов</t>
  </si>
  <si>
    <t xml:space="preserve"> (прилож.№1)                                                                        Затраты на приобр.холод.камер и холодильников</t>
  </si>
  <si>
    <t>Свод расчётов  затрат и распределения субвенций на отлов и временное содержание безнадзорных животных в Новосибирской области</t>
  </si>
  <si>
    <t xml:space="preserve"> (прил.№1)                                                                          Затраты на приобретение  инвентаря для пункта по ветобработке на год </t>
  </si>
  <si>
    <t xml:space="preserve"> Прочие затраты</t>
  </si>
  <si>
    <t xml:space="preserve"> (прилож.№2)                                                                     Затраты на приобретение кормов для животных</t>
  </si>
  <si>
    <t xml:space="preserve"> (прилож.№3)                                                            Затраты на приобретение мелкого инвентаря (на 1 приют-29600 руб.)                                                    (На 1 приют 29600 руб)      </t>
  </si>
  <si>
    <t xml:space="preserve"> (прилож.№3)                                                                        Затраты на приобретение медикаментов (на 1 приют на год - 557210 руб.) </t>
  </si>
  <si>
    <t xml:space="preserve">  (прилож.№4)                                                                    Затраты на стерилизацию                                          10% от числа отловленных животных                           </t>
  </si>
  <si>
    <t xml:space="preserve">(прилож.№5)                                                                         Затраты на эвтаназию и утилизацию трупов животных     ( 1ед=1173 руб).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</si>
</sst>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top"/>
    </xf>
    <xf numFmtId="3" fontId="0" fillId="0" borderId="0" xfId="0" applyNumberFormat="1"/>
    <xf numFmtId="0" fontId="3" fillId="0" borderId="0" xfId="0" applyFont="1" applyAlignment="1">
      <alignment horizontal="center" vertical="top"/>
    </xf>
    <xf numFmtId="0" fontId="3" fillId="0" borderId="6" xfId="0" applyFont="1" applyBorder="1"/>
    <xf numFmtId="0" fontId="4" fillId="2" borderId="1" xfId="0" applyFont="1" applyFill="1" applyBorder="1" applyAlignment="1">
      <alignment horizontal="center" vertical="top" wrapText="1"/>
    </xf>
    <xf numFmtId="0" fontId="4" fillId="0" borderId="6" xfId="0" applyFont="1" applyBorder="1"/>
    <xf numFmtId="0" fontId="4" fillId="0" borderId="10" xfId="0" applyFont="1" applyBorder="1"/>
    <xf numFmtId="0" fontId="6" fillId="0" borderId="0" xfId="0" applyFont="1"/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 wrapText="1"/>
    </xf>
    <xf numFmtId="2" fontId="3" fillId="2" borderId="6" xfId="0" applyNumberFormat="1" applyFont="1" applyFill="1" applyBorder="1"/>
    <xf numFmtId="2" fontId="3" fillId="2" borderId="10" xfId="0" applyNumberFormat="1" applyFont="1" applyFill="1" applyBorder="1"/>
    <xf numFmtId="2" fontId="3" fillId="2" borderId="16" xfId="0" applyNumberFormat="1" applyFont="1" applyFill="1" applyBorder="1"/>
    <xf numFmtId="2" fontId="3" fillId="2" borderId="17" xfId="0" applyNumberFormat="1" applyFont="1" applyFill="1" applyBorder="1"/>
    <xf numFmtId="3" fontId="4" fillId="2" borderId="20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right"/>
    </xf>
    <xf numFmtId="0" fontId="4" fillId="2" borderId="7" xfId="0" applyFont="1" applyFill="1" applyBorder="1" applyAlignment="1">
      <alignment horizontal="center" vertical="top"/>
    </xf>
    <xf numFmtId="2" fontId="3" fillId="0" borderId="10" xfId="0" applyNumberFormat="1" applyFont="1" applyBorder="1" applyAlignment="1">
      <alignment horizontal="right"/>
    </xf>
    <xf numFmtId="164" fontId="3" fillId="0" borderId="16" xfId="0" applyNumberFormat="1" applyFont="1" applyBorder="1"/>
    <xf numFmtId="164" fontId="3" fillId="0" borderId="17" xfId="0" applyNumberFormat="1" applyFont="1" applyBorder="1"/>
    <xf numFmtId="0" fontId="3" fillId="0" borderId="8" xfId="0" applyFont="1" applyBorder="1" applyAlignment="1">
      <alignment horizontal="center" vertical="top"/>
    </xf>
    <xf numFmtId="2" fontId="3" fillId="0" borderId="6" xfId="0" applyNumberFormat="1" applyFont="1" applyBorder="1"/>
    <xf numFmtId="2" fontId="3" fillId="0" borderId="10" xfId="0" applyNumberFormat="1" applyFont="1" applyBorder="1"/>
    <xf numFmtId="0" fontId="3" fillId="0" borderId="21" xfId="0" applyFont="1" applyBorder="1"/>
    <xf numFmtId="0" fontId="3" fillId="0" borderId="12" xfId="0" applyFont="1" applyBorder="1"/>
    <xf numFmtId="0" fontId="3" fillId="0" borderId="14" xfId="0" applyFont="1" applyBorder="1"/>
    <xf numFmtId="0" fontId="3" fillId="0" borderId="25" xfId="0" applyFont="1" applyBorder="1"/>
    <xf numFmtId="0" fontId="0" fillId="0" borderId="19" xfId="0" applyBorder="1"/>
    <xf numFmtId="0" fontId="5" fillId="2" borderId="6" xfId="0" applyFont="1" applyFill="1" applyBorder="1" applyAlignment="1">
      <alignment wrapText="1"/>
    </xf>
    <xf numFmtId="0" fontId="5" fillId="2" borderId="16" xfId="0" applyFont="1" applyFill="1" applyBorder="1" applyAlignment="1">
      <alignment wrapText="1"/>
    </xf>
    <xf numFmtId="0" fontId="4" fillId="0" borderId="1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7" fillId="2" borderId="22" xfId="0" applyFont="1" applyFill="1" applyBorder="1" applyAlignment="1">
      <alignment wrapText="1"/>
    </xf>
    <xf numFmtId="0" fontId="7" fillId="0" borderId="4" xfId="0" applyFont="1" applyBorder="1"/>
    <xf numFmtId="0" fontId="3" fillId="0" borderId="1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right"/>
    </xf>
    <xf numFmtId="2" fontId="3" fillId="0" borderId="16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2" fontId="3" fillId="0" borderId="6" xfId="0" applyNumberFormat="1" applyFont="1" applyFill="1" applyBorder="1"/>
    <xf numFmtId="4" fontId="7" fillId="0" borderId="4" xfId="0" applyNumberFormat="1" applyFont="1" applyBorder="1"/>
    <xf numFmtId="0" fontId="4" fillId="2" borderId="19" xfId="0" applyFont="1" applyFill="1" applyBorder="1" applyAlignment="1">
      <alignment horizontal="center" vertical="top"/>
    </xf>
    <xf numFmtId="0" fontId="4" fillId="2" borderId="19" xfId="0" applyFont="1" applyFill="1" applyBorder="1" applyAlignment="1">
      <alignment horizontal="center" vertical="top" wrapText="1"/>
    </xf>
    <xf numFmtId="4" fontId="7" fillId="0" borderId="9" xfId="0" applyNumberFormat="1" applyFont="1" applyBorder="1"/>
    <xf numFmtId="2" fontId="2" fillId="0" borderId="6" xfId="0" applyNumberFormat="1" applyFont="1" applyBorder="1"/>
    <xf numFmtId="4" fontId="3" fillId="0" borderId="12" xfId="0" applyNumberFormat="1" applyFont="1" applyBorder="1"/>
    <xf numFmtId="4" fontId="3" fillId="0" borderId="14" xfId="0" applyNumberFormat="1" applyFont="1" applyBorder="1"/>
    <xf numFmtId="2" fontId="3" fillId="0" borderId="12" xfId="0" applyNumberFormat="1" applyFont="1" applyBorder="1"/>
    <xf numFmtId="4" fontId="7" fillId="0" borderId="23" xfId="0" applyNumberFormat="1" applyFont="1" applyBorder="1"/>
    <xf numFmtId="0" fontId="3" fillId="0" borderId="5" xfId="0" applyFont="1" applyBorder="1"/>
    <xf numFmtId="0" fontId="3" fillId="0" borderId="27" xfId="0" applyFont="1" applyBorder="1"/>
    <xf numFmtId="0" fontId="7" fillId="2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right"/>
    </xf>
    <xf numFmtId="2" fontId="7" fillId="0" borderId="7" xfId="0" applyNumberFormat="1" applyFont="1" applyFill="1" applyBorder="1" applyAlignment="1">
      <alignment horizontal="right"/>
    </xf>
    <xf numFmtId="2" fontId="7" fillId="0" borderId="19" xfId="0" applyNumberFormat="1" applyFont="1" applyFill="1" applyBorder="1" applyAlignment="1">
      <alignment horizontal="right"/>
    </xf>
    <xf numFmtId="0" fontId="0" fillId="0" borderId="4" xfId="0" applyBorder="1"/>
    <xf numFmtId="0" fontId="6" fillId="2" borderId="1" xfId="0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center"/>
    </xf>
    <xf numFmtId="4" fontId="7" fillId="2" borderId="1" xfId="0" applyNumberFormat="1" applyFont="1" applyFill="1" applyBorder="1"/>
    <xf numFmtId="2" fontId="7" fillId="0" borderId="1" xfId="0" applyNumberFormat="1" applyFont="1" applyBorder="1"/>
    <xf numFmtId="2" fontId="7" fillId="0" borderId="4" xfId="0" applyNumberFormat="1" applyFont="1" applyBorder="1"/>
    <xf numFmtId="0" fontId="7" fillId="0" borderId="22" xfId="0" applyFont="1" applyBorder="1"/>
    <xf numFmtId="0" fontId="4" fillId="0" borderId="6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3" fontId="4" fillId="0" borderId="22" xfId="0" applyNumberFormat="1" applyFont="1" applyFill="1" applyBorder="1" applyAlignment="1">
      <alignment horizontal="right"/>
    </xf>
    <xf numFmtId="3" fontId="4" fillId="0" borderId="21" xfId="0" applyNumberFormat="1" applyFont="1" applyBorder="1"/>
    <xf numFmtId="4" fontId="3" fillId="0" borderId="6" xfId="0" applyNumberFormat="1" applyFont="1" applyBorder="1"/>
    <xf numFmtId="3" fontId="4" fillId="0" borderId="5" xfId="0" applyNumberFormat="1" applyFont="1" applyFill="1" applyBorder="1" applyAlignment="1">
      <alignment horizontal="right"/>
    </xf>
    <xf numFmtId="0" fontId="7" fillId="0" borderId="5" xfId="0" applyFont="1" applyBorder="1"/>
    <xf numFmtId="0" fontId="7" fillId="0" borderId="6" xfId="0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right"/>
    </xf>
    <xf numFmtId="2" fontId="7" fillId="0" borderId="24" xfId="0" applyNumberFormat="1" applyFont="1" applyFill="1" applyBorder="1" applyAlignment="1">
      <alignment horizontal="right"/>
    </xf>
    <xf numFmtId="2" fontId="7" fillId="0" borderId="28" xfId="0" applyNumberFormat="1" applyFont="1" applyFill="1" applyBorder="1" applyAlignment="1">
      <alignment horizontal="right"/>
    </xf>
    <xf numFmtId="2" fontId="7" fillId="0" borderId="22" xfId="0" applyNumberFormat="1" applyFont="1" applyBorder="1"/>
    <xf numFmtId="49" fontId="3" fillId="0" borderId="12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0" borderId="18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165" fontId="7" fillId="2" borderId="1" xfId="0" applyNumberFormat="1" applyFont="1" applyFill="1" applyBorder="1"/>
    <xf numFmtId="3" fontId="8" fillId="0" borderId="0" xfId="0" applyNumberFormat="1" applyFont="1"/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vertical="top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3" workbookViewId="0">
      <selection activeCell="B26" sqref="B26"/>
    </sheetView>
  </sheetViews>
  <sheetFormatPr defaultRowHeight="15" x14ac:dyDescent="0.25"/>
  <cols>
    <col min="1" max="1" width="3.85546875" customWidth="1"/>
    <col min="2" max="2" width="41.28515625" customWidth="1"/>
    <col min="3" max="3" width="10.140625" style="2" customWidth="1"/>
    <col min="4" max="4" width="14.5703125" style="3" customWidth="1"/>
    <col min="5" max="5" width="14.85546875" style="9" customWidth="1"/>
    <col min="6" max="6" width="14.140625" customWidth="1"/>
    <col min="7" max="7" width="15.28515625" customWidth="1"/>
    <col min="8" max="8" width="14.42578125" customWidth="1"/>
    <col min="9" max="9" width="16" customWidth="1"/>
    <col min="10" max="10" width="10.85546875" customWidth="1"/>
  </cols>
  <sheetData>
    <row r="1" spans="1:10" ht="30.75" customHeight="1" thickBot="1" x14ac:dyDescent="0.3">
      <c r="B1" s="93" t="s">
        <v>24</v>
      </c>
      <c r="F1" s="9"/>
    </row>
    <row r="2" spans="1:10" s="4" customFormat="1" ht="31.5" customHeight="1" thickBot="1" x14ac:dyDescent="0.3">
      <c r="A2" s="94" t="s">
        <v>11</v>
      </c>
      <c r="B2" s="97" t="s">
        <v>12</v>
      </c>
      <c r="C2" s="100" t="s">
        <v>13</v>
      </c>
      <c r="D2" s="103"/>
      <c r="E2" s="103"/>
      <c r="F2" s="103"/>
      <c r="G2" s="103"/>
      <c r="H2" s="103"/>
      <c r="I2" s="23"/>
      <c r="J2" s="104" t="s">
        <v>16</v>
      </c>
    </row>
    <row r="3" spans="1:10" s="4" customFormat="1" ht="39" customHeight="1" thickBot="1" x14ac:dyDescent="0.3">
      <c r="A3" s="95"/>
      <c r="B3" s="98"/>
      <c r="C3" s="101"/>
      <c r="D3" s="16" t="s">
        <v>4</v>
      </c>
      <c r="E3" s="50" t="s">
        <v>5</v>
      </c>
      <c r="F3" s="10" t="s">
        <v>6</v>
      </c>
      <c r="G3" s="19" t="s">
        <v>7</v>
      </c>
      <c r="H3" s="10" t="s">
        <v>8</v>
      </c>
      <c r="I3" s="11" t="s">
        <v>9</v>
      </c>
      <c r="J3" s="105"/>
    </row>
    <row r="4" spans="1:10" s="4" customFormat="1" ht="28.5" customHeight="1" thickBot="1" x14ac:dyDescent="0.3">
      <c r="A4" s="96"/>
      <c r="B4" s="99"/>
      <c r="C4" s="102"/>
      <c r="D4" s="17" t="s">
        <v>3</v>
      </c>
      <c r="E4" s="51" t="s">
        <v>3</v>
      </c>
      <c r="F4" s="6" t="s">
        <v>3</v>
      </c>
      <c r="G4" s="17" t="s">
        <v>3</v>
      </c>
      <c r="H4" s="6" t="s">
        <v>3</v>
      </c>
      <c r="I4" s="6" t="s">
        <v>3</v>
      </c>
      <c r="J4" s="106"/>
    </row>
    <row r="5" spans="1:10" s="1" customFormat="1" ht="29.25" customHeight="1" x14ac:dyDescent="0.25">
      <c r="A5" s="27">
        <v>1</v>
      </c>
      <c r="B5" s="71" t="s">
        <v>2</v>
      </c>
      <c r="C5" s="74" t="s">
        <v>1</v>
      </c>
      <c r="D5" s="75">
        <v>3000</v>
      </c>
      <c r="E5" s="8">
        <v>240</v>
      </c>
      <c r="F5" s="7">
        <v>460</v>
      </c>
      <c r="G5" s="8">
        <v>180</v>
      </c>
      <c r="H5" s="7">
        <v>310</v>
      </c>
      <c r="I5" s="76">
        <f>SUM(D5:H5)</f>
        <v>4190</v>
      </c>
      <c r="J5" s="70">
        <v>4190</v>
      </c>
    </row>
    <row r="6" spans="1:10" s="1" customFormat="1" ht="29.25" customHeight="1" x14ac:dyDescent="0.25">
      <c r="A6" s="27">
        <v>2</v>
      </c>
      <c r="B6" s="80" t="s">
        <v>17</v>
      </c>
      <c r="C6" s="81"/>
      <c r="D6" s="78"/>
      <c r="E6" s="8"/>
      <c r="F6" s="7"/>
      <c r="G6" s="8"/>
      <c r="H6" s="7"/>
      <c r="I6" s="76"/>
      <c r="J6" s="79"/>
    </row>
    <row r="7" spans="1:10" s="1" customFormat="1" ht="24" customHeight="1" x14ac:dyDescent="0.2">
      <c r="A7" s="27">
        <v>3</v>
      </c>
      <c r="B7" s="31" t="s">
        <v>20</v>
      </c>
      <c r="C7" s="41" t="s">
        <v>0</v>
      </c>
      <c r="D7" s="45">
        <v>74700</v>
      </c>
      <c r="E7" s="13">
        <v>12450</v>
      </c>
      <c r="F7" s="12">
        <v>12450</v>
      </c>
      <c r="G7" s="13">
        <v>12450</v>
      </c>
      <c r="H7" s="12">
        <v>12450</v>
      </c>
      <c r="I7" s="54">
        <f t="shared" ref="I7:I19" si="0">+H7+G7+F7+E7+D7</f>
        <v>124500</v>
      </c>
      <c r="J7" s="5"/>
    </row>
    <row r="8" spans="1:10" s="1" customFormat="1" ht="27" customHeight="1" x14ac:dyDescent="0.2">
      <c r="A8" s="29">
        <v>4</v>
      </c>
      <c r="B8" s="32" t="s">
        <v>21</v>
      </c>
      <c r="C8" s="42" t="s">
        <v>0</v>
      </c>
      <c r="D8" s="46">
        <v>118800</v>
      </c>
      <c r="E8" s="15">
        <v>12500</v>
      </c>
      <c r="F8" s="14">
        <v>12500</v>
      </c>
      <c r="G8" s="15">
        <v>12500</v>
      </c>
      <c r="H8" s="14">
        <v>12500</v>
      </c>
      <c r="I8" s="77">
        <f t="shared" si="0"/>
        <v>168800</v>
      </c>
      <c r="J8" s="5"/>
    </row>
    <row r="9" spans="1:10" s="1" customFormat="1" ht="14.25" customHeight="1" thickBot="1" x14ac:dyDescent="0.25">
      <c r="A9" s="27">
        <v>5</v>
      </c>
      <c r="B9" s="33" t="s">
        <v>26</v>
      </c>
      <c r="C9" s="43" t="s">
        <v>0</v>
      </c>
      <c r="D9" s="47">
        <v>3877694.4</v>
      </c>
      <c r="E9" s="22">
        <v>555254.16</v>
      </c>
      <c r="F9" s="21">
        <v>555254.16</v>
      </c>
      <c r="G9" s="22">
        <v>555254.16</v>
      </c>
      <c r="H9" s="21">
        <v>555254.16</v>
      </c>
      <c r="I9" s="55">
        <f>+H9+G9+F9+E9+D9</f>
        <v>6098711.04</v>
      </c>
      <c r="J9" s="59"/>
    </row>
    <row r="10" spans="1:10" s="1" customFormat="1" ht="21" customHeight="1" thickBot="1" x14ac:dyDescent="0.3">
      <c r="A10" s="26">
        <v>6</v>
      </c>
      <c r="B10" s="60" t="s">
        <v>10</v>
      </c>
      <c r="C10" s="73" t="s">
        <v>0</v>
      </c>
      <c r="D10" s="61">
        <f t="shared" ref="D10:I10" si="1">SUM(D7:D9)</f>
        <v>4071194.4</v>
      </c>
      <c r="E10" s="62">
        <f t="shared" si="1"/>
        <v>580204.16</v>
      </c>
      <c r="F10" s="61">
        <f t="shared" si="1"/>
        <v>580204.16</v>
      </c>
      <c r="G10" s="62">
        <f t="shared" si="1"/>
        <v>580204.16</v>
      </c>
      <c r="H10" s="61">
        <f t="shared" si="1"/>
        <v>580204.16</v>
      </c>
      <c r="I10" s="63">
        <f t="shared" si="1"/>
        <v>6392011.04</v>
      </c>
      <c r="J10" s="68">
        <f>+I10/I5</f>
        <v>1525.5396276849642</v>
      </c>
    </row>
    <row r="11" spans="1:10" s="1" customFormat="1" ht="30" customHeight="1" x14ac:dyDescent="0.25">
      <c r="A11" s="26">
        <v>7</v>
      </c>
      <c r="B11" s="38" t="s">
        <v>18</v>
      </c>
      <c r="C11" s="82"/>
      <c r="D11" s="83"/>
      <c r="E11" s="84"/>
      <c r="F11" s="83"/>
      <c r="G11" s="84"/>
      <c r="H11" s="83"/>
      <c r="I11" s="85"/>
      <c r="J11" s="86"/>
    </row>
    <row r="12" spans="1:10" s="1" customFormat="1" ht="22.5" customHeight="1" x14ac:dyDescent="0.2">
      <c r="A12" s="27">
        <v>9</v>
      </c>
      <c r="B12" s="34" t="s">
        <v>22</v>
      </c>
      <c r="C12" s="44" t="s">
        <v>0</v>
      </c>
      <c r="D12" s="45">
        <v>44400</v>
      </c>
      <c r="E12" s="20">
        <v>21200</v>
      </c>
      <c r="F12" s="18">
        <v>21200</v>
      </c>
      <c r="G12" s="20">
        <v>21200</v>
      </c>
      <c r="H12" s="18">
        <v>21200</v>
      </c>
      <c r="I12" s="54">
        <f>+H12+G12+F12+E12+D12</f>
        <v>129200</v>
      </c>
      <c r="J12" s="5"/>
    </row>
    <row r="13" spans="1:10" s="1" customFormat="1" ht="24.75" customHeight="1" x14ac:dyDescent="0.2">
      <c r="A13" s="27">
        <v>10</v>
      </c>
      <c r="B13" s="34" t="s">
        <v>23</v>
      </c>
      <c r="C13" s="87" t="s">
        <v>0</v>
      </c>
      <c r="D13" s="45">
        <v>258000</v>
      </c>
      <c r="E13" s="20">
        <v>129000</v>
      </c>
      <c r="F13" s="18">
        <v>129000</v>
      </c>
      <c r="G13" s="20">
        <v>129000</v>
      </c>
      <c r="H13" s="18">
        <v>129000</v>
      </c>
      <c r="I13" s="77">
        <f>+H13+G13+F13+E13+D13</f>
        <v>774000</v>
      </c>
      <c r="J13" s="5"/>
    </row>
    <row r="14" spans="1:10" s="1" customFormat="1" ht="38.25" customHeight="1" x14ac:dyDescent="0.25">
      <c r="A14" s="27"/>
      <c r="B14" s="35" t="s">
        <v>25</v>
      </c>
      <c r="C14" s="40" t="s">
        <v>0</v>
      </c>
      <c r="D14" s="45">
        <v>136000</v>
      </c>
      <c r="E14" s="25">
        <v>68000</v>
      </c>
      <c r="F14" s="53">
        <v>68000</v>
      </c>
      <c r="G14" s="25">
        <v>68000</v>
      </c>
      <c r="H14" s="24">
        <v>68000</v>
      </c>
      <c r="I14" s="56">
        <f t="shared" ref="I14" si="2">+H14+G14+F14+E14+D14</f>
        <v>408000</v>
      </c>
      <c r="J14" s="5"/>
    </row>
    <row r="15" spans="1:10" s="1" customFormat="1" ht="26.25" customHeight="1" x14ac:dyDescent="0.2">
      <c r="A15" s="27">
        <v>11</v>
      </c>
      <c r="B15" s="34" t="s">
        <v>27</v>
      </c>
      <c r="C15" s="88" t="s">
        <v>0</v>
      </c>
      <c r="D15" s="45">
        <v>1168000</v>
      </c>
      <c r="E15" s="20">
        <v>350400</v>
      </c>
      <c r="F15" s="18">
        <v>350400</v>
      </c>
      <c r="G15" s="20">
        <v>350400</v>
      </c>
      <c r="H15" s="18">
        <v>350400</v>
      </c>
      <c r="I15" s="77">
        <f>+H15+G15+F15+E15+D15</f>
        <v>2569600</v>
      </c>
      <c r="J15" s="5"/>
    </row>
    <row r="16" spans="1:10" s="1" customFormat="1" ht="37.5" customHeight="1" x14ac:dyDescent="0.2">
      <c r="A16" s="27">
        <v>14</v>
      </c>
      <c r="B16" s="35" t="s">
        <v>28</v>
      </c>
      <c r="C16" s="40" t="s">
        <v>0</v>
      </c>
      <c r="D16" s="48">
        <v>59200</v>
      </c>
      <c r="E16" s="25">
        <v>29600</v>
      </c>
      <c r="F16" s="24">
        <v>29600</v>
      </c>
      <c r="G16" s="25">
        <v>29600</v>
      </c>
      <c r="H16" s="24">
        <v>29600</v>
      </c>
      <c r="I16" s="56">
        <f t="shared" si="0"/>
        <v>177600</v>
      </c>
      <c r="J16" s="5"/>
    </row>
    <row r="17" spans="1:10" s="1" customFormat="1" ht="36.75" customHeight="1" x14ac:dyDescent="0.2">
      <c r="A17" s="27">
        <v>15</v>
      </c>
      <c r="B17" s="36" t="s">
        <v>29</v>
      </c>
      <c r="C17" s="40" t="s">
        <v>0</v>
      </c>
      <c r="D17" s="45">
        <v>1114420</v>
      </c>
      <c r="E17" s="25">
        <v>557210</v>
      </c>
      <c r="F17" s="24">
        <v>557210</v>
      </c>
      <c r="G17" s="25">
        <v>557210</v>
      </c>
      <c r="H17" s="24">
        <v>557210</v>
      </c>
      <c r="I17" s="56">
        <f t="shared" si="0"/>
        <v>3343260</v>
      </c>
      <c r="J17" s="5"/>
    </row>
    <row r="18" spans="1:10" s="1" customFormat="1" ht="38.25" x14ac:dyDescent="0.2">
      <c r="A18" s="27">
        <v>16</v>
      </c>
      <c r="B18" s="37" t="s">
        <v>30</v>
      </c>
      <c r="C18" s="40" t="s">
        <v>0</v>
      </c>
      <c r="D18" s="45">
        <v>351900</v>
      </c>
      <c r="E18" s="25">
        <v>28152</v>
      </c>
      <c r="F18" s="24">
        <v>53958</v>
      </c>
      <c r="G18" s="25">
        <v>21114</v>
      </c>
      <c r="H18" s="24">
        <v>36363</v>
      </c>
      <c r="I18" s="56">
        <f t="shared" si="0"/>
        <v>491487</v>
      </c>
      <c r="J18" s="5"/>
    </row>
    <row r="19" spans="1:10" s="1" customFormat="1" ht="38.25" x14ac:dyDescent="0.2">
      <c r="A19" s="27">
        <v>17</v>
      </c>
      <c r="B19" s="37" t="s">
        <v>31</v>
      </c>
      <c r="C19" s="43" t="s">
        <v>0</v>
      </c>
      <c r="D19" s="45">
        <v>1759200</v>
      </c>
      <c r="E19" s="25">
        <v>140736</v>
      </c>
      <c r="F19" s="24">
        <v>269744</v>
      </c>
      <c r="G19" s="25">
        <v>105552</v>
      </c>
      <c r="H19" s="24">
        <v>181784</v>
      </c>
      <c r="I19" s="24">
        <f t="shared" si="0"/>
        <v>2457016</v>
      </c>
      <c r="J19" s="5"/>
    </row>
    <row r="20" spans="1:10" s="1" customFormat="1" ht="12.75" x14ac:dyDescent="0.2">
      <c r="A20" s="26">
        <v>18</v>
      </c>
      <c r="B20" s="71" t="s">
        <v>26</v>
      </c>
      <c r="C20" s="40" t="s">
        <v>0</v>
      </c>
      <c r="D20" s="45">
        <v>4701607.2300000004</v>
      </c>
      <c r="E20" s="20">
        <v>1743797.63</v>
      </c>
      <c r="F20" s="18">
        <v>1743797.63</v>
      </c>
      <c r="G20" s="20">
        <v>1743797.63</v>
      </c>
      <c r="H20" s="18">
        <v>1743797.63</v>
      </c>
      <c r="I20" s="77">
        <f>+H20+G20+F20+E20+D20</f>
        <v>11676797.75</v>
      </c>
      <c r="J20" s="58"/>
    </row>
    <row r="21" spans="1:10" s="1" customFormat="1" ht="30.75" thickBot="1" x14ac:dyDescent="0.3">
      <c r="A21" s="5">
        <v>19</v>
      </c>
      <c r="B21" s="89" t="s">
        <v>19</v>
      </c>
      <c r="C21" s="90" t="s">
        <v>0</v>
      </c>
      <c r="D21" s="91">
        <f t="shared" ref="D21:I21" si="3">SUM(D12:D20)</f>
        <v>9592727.2300000004</v>
      </c>
      <c r="E21" s="91">
        <f t="shared" si="3"/>
        <v>3068095.63</v>
      </c>
      <c r="F21" s="91">
        <f t="shared" si="3"/>
        <v>3222909.63</v>
      </c>
      <c r="G21" s="91">
        <f t="shared" si="3"/>
        <v>3025873.63</v>
      </c>
      <c r="H21" s="91">
        <f t="shared" si="3"/>
        <v>3117354.63</v>
      </c>
      <c r="I21" s="91">
        <f t="shared" si="3"/>
        <v>22026960.75</v>
      </c>
      <c r="J21" s="69">
        <f>+I21/I5</f>
        <v>5257.0312052505969</v>
      </c>
    </row>
    <row r="22" spans="1:10" s="1" customFormat="1" ht="15.75" thickBot="1" x14ac:dyDescent="0.3">
      <c r="A22" s="28">
        <v>20</v>
      </c>
      <c r="B22" s="65" t="s">
        <v>15</v>
      </c>
      <c r="C22" s="66" t="s">
        <v>0</v>
      </c>
      <c r="D22" s="67">
        <f t="shared" ref="D22:J22" si="4">+D21+D10</f>
        <v>13663921.630000001</v>
      </c>
      <c r="E22" s="67">
        <f t="shared" si="4"/>
        <v>3648299.79</v>
      </c>
      <c r="F22" s="67">
        <f t="shared" si="4"/>
        <v>3803113.79</v>
      </c>
      <c r="G22" s="67">
        <f t="shared" si="4"/>
        <v>3606077.79</v>
      </c>
      <c r="H22" s="67">
        <f t="shared" si="4"/>
        <v>3697558.79</v>
      </c>
      <c r="I22" s="67">
        <f t="shared" si="4"/>
        <v>28418971.789999999</v>
      </c>
      <c r="J22" s="92">
        <f t="shared" si="4"/>
        <v>6782.5708329355612</v>
      </c>
    </row>
    <row r="23" spans="1:10" ht="15.75" thickBot="1" x14ac:dyDescent="0.3">
      <c r="A23" s="30">
        <v>21</v>
      </c>
      <c r="B23" s="39" t="s">
        <v>14</v>
      </c>
      <c r="C23" s="72" t="s">
        <v>0</v>
      </c>
      <c r="D23" s="49">
        <f>(D5*6782.571)</f>
        <v>20347713</v>
      </c>
      <c r="E23" s="52">
        <f>(E5*6782.571)</f>
        <v>1627817.04</v>
      </c>
      <c r="F23" s="49">
        <f>(F5*6782.571)</f>
        <v>3119982.66</v>
      </c>
      <c r="G23" s="52">
        <v>1220862.08</v>
      </c>
      <c r="H23" s="49">
        <f>(H5*6782.571)</f>
        <v>2102597.0099999998</v>
      </c>
      <c r="I23" s="57">
        <f>SUM(D23:H23)</f>
        <v>28418971.789999999</v>
      </c>
      <c r="J23" s="64"/>
    </row>
  </sheetData>
  <mergeCells count="5">
    <mergeCell ref="A2:A4"/>
    <mergeCell ref="B2:B4"/>
    <mergeCell ref="C2:C4"/>
    <mergeCell ref="D2:H2"/>
    <mergeCell ref="J2:J4"/>
  </mergeCells>
  <pageMargins left="0.9055118110236221" right="0.51181102362204722" top="0.35433070866141736" bottom="0.35433070866141736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расчетов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2013-02-14T08:13:16Z</dcterms:modified>
</cp:coreProperties>
</file>